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COVID-19\PUC\Dkt  5026\2021\"/>
    </mc:Choice>
  </mc:AlternateContent>
  <xr:revisionPtr revIDLastSave="0" documentId="8_{FAD002FD-1CD7-4211-9E67-5A3317824AC3}" xr6:coauthVersionLast="36" xr6:coauthVersionMax="36" xr10:uidLastSave="{00000000-0000-0000-0000-000000000000}"/>
  <bookViews>
    <workbookView xWindow="0" yWindow="60" windowWidth="24000" windowHeight="9615" firstSheet="1" activeTab="2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Input'!$A$1:$N$70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5" l="1"/>
  <c r="M12" i="5"/>
  <c r="L24" i="3"/>
  <c r="K24" i="3"/>
  <c r="J24" i="3"/>
  <c r="L23" i="3" l="1"/>
  <c r="K23" i="3"/>
  <c r="J23" i="3"/>
  <c r="L22" i="3" l="1"/>
  <c r="K22" i="3"/>
  <c r="J22" i="3"/>
  <c r="J21" i="3" l="1"/>
  <c r="K21" i="3"/>
  <c r="L21" i="3"/>
  <c r="M8" i="5" l="1"/>
  <c r="M16" i="5"/>
  <c r="L20" i="3"/>
  <c r="L19" i="3"/>
  <c r="K19" i="3"/>
  <c r="L18" i="3" l="1"/>
  <c r="C63" i="4" l="1"/>
  <c r="C64" i="4"/>
  <c r="C62" i="4"/>
  <c r="B63" i="4"/>
  <c r="B64" i="4"/>
  <c r="B62" i="4"/>
  <c r="D63" i="4" l="1"/>
  <c r="D64" i="4"/>
  <c r="C77" i="4" l="1"/>
  <c r="AB32" i="4" s="1"/>
  <c r="C78" i="4"/>
  <c r="AD32" i="4" s="1"/>
  <c r="B77" i="4"/>
  <c r="AC32" i="4" s="1"/>
  <c r="B78" i="4"/>
  <c r="D78" i="4" s="1"/>
  <c r="AE32" i="4" l="1"/>
  <c r="H29" i="3" l="1"/>
  <c r="B106" i="4" s="1"/>
  <c r="D29" i="3"/>
  <c r="C106" i="4" s="1"/>
  <c r="AD34" i="4" s="1"/>
  <c r="C29" i="3"/>
  <c r="C92" i="4" s="1"/>
  <c r="AD33" i="4" s="1"/>
  <c r="G29" i="3"/>
  <c r="B92" i="4" s="1"/>
  <c r="AD35" i="4" l="1"/>
  <c r="AE34" i="4"/>
  <c r="D106" i="4"/>
  <c r="AE33" i="4"/>
  <c r="AE35" i="4" s="1"/>
  <c r="AD36" i="4" s="1"/>
  <c r="D92" i="4"/>
  <c r="D77" i="4"/>
  <c r="D28" i="3" l="1"/>
  <c r="C105" i="4" s="1"/>
  <c r="AB34" i="4" s="1"/>
  <c r="C28" i="3"/>
  <c r="C91" i="4" s="1"/>
  <c r="AB33" i="4" s="1"/>
  <c r="H28" i="3"/>
  <c r="B105" i="4" s="1"/>
  <c r="G28" i="3"/>
  <c r="B91" i="4" s="1"/>
  <c r="AC33" i="4" l="1"/>
  <c r="D91" i="4"/>
  <c r="AB35" i="4"/>
  <c r="D105" i="4"/>
  <c r="AC34" i="4"/>
  <c r="AC35" i="4" s="1"/>
  <c r="AB36" i="4" s="1"/>
  <c r="B35" i="4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<sst xmlns="http://schemas.openxmlformats.org/spreadsheetml/2006/main" count="192" uniqueCount="61">
  <si>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</si>
  <si>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</si>
  <si>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</si>
  <si>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</si>
  <si>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</si>
  <si>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</si>
  <si>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</si>
  <si>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</si>
  <si>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</si>
  <si>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</si>
  <si>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</si>
  <si>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</si>
  <si>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</si>
  <si>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</si>
  <si>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</si>
  <si>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</si>
  <si>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</si>
  <si>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</si>
  <si>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</si>
  <si>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</si>
  <si>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</si>
  <si>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</si>
  <si>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</si>
  <si>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</si>
  <si>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</si>
  <si>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</si>
  <si>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</si>
  <si>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</si>
  <si>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</si>
  <si>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</si>
  <si>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</si>
  <si>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</si>
  <si>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</si>
  <si>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</si>
  <si>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</si>
  <si>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</si>
  <si>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</si>
  <si>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</si>
  <si>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</si>
  <si>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</si>
  <si>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</si>
  <si>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</si>
  <si>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</si>
  <si>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</si>
  <si>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</si>
  <si>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</si>
  <si>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</si>
  <si>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</si>
  <si>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</si>
  <si>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</si>
  <si>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</si>
  <si>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</si>
  <si>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</si>
  <si>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</si>
  <si>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</si>
  <si>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</si>
  <si>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</si>
  <si>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</si>
  <si>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Current Year (2021)</t>
  </si>
  <si>
    <t>January 2021</t>
  </si>
  <si>
    <t>Prior Month                (Last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</si>
</sst>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  <c:pt idx="7">
                  <c:v>7.5</c:v>
                </c:pt>
                <c:pt idx="8">
                  <c:v>6.81</c:v>
                </c:pt>
                <c:pt idx="9">
                  <c:v>5.66</c:v>
                </c:pt>
                <c:pt idx="1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0.90588235294117658</c:v>
                </c:pt>
                <c:pt idx="1">
                  <c:v>0.93083003952569177</c:v>
                </c:pt>
                <c:pt idx="2">
                  <c:v>0.91417165668662681</c:v>
                </c:pt>
                <c:pt idx="3">
                  <c:v>0.91170825335892514</c:v>
                </c:pt>
                <c:pt idx="4">
                  <c:v>0.95840867992766721</c:v>
                </c:pt>
                <c:pt idx="5">
                  <c:v>1.0950764006791172</c:v>
                </c:pt>
                <c:pt idx="6">
                  <c:v>1.1167883211678833</c:v>
                </c:pt>
                <c:pt idx="7">
                  <c:v>1.0699001426533523</c:v>
                </c:pt>
                <c:pt idx="8">
                  <c:v>1.1019417475728155</c:v>
                </c:pt>
                <c:pt idx="9">
                  <c:v>0.95769881556683589</c:v>
                </c:pt>
                <c:pt idx="10">
                  <c:v>0.97628458498023729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catAx>
        <c:axId val="1140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1"/>
        <c:lblAlgn val="ctr"/>
        <c:lblOffset val="100"/>
        <c:noMultiLvlLbl val="0"/>
      </c:cat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topLeftCell="A16" zoomScale="90" zoomScaleNormal="90" workbookViewId="0">
      <selection activeCell="T75" sqref="T75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9"/>
      <c r="B1" s="60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3" t="str">
        <f>'Demand Input'!C8</f>
        <v>Newport Water Division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23</v>
      </c>
      <c r="C31" s="11"/>
      <c r="D31" s="62" t="s">
        <v>8</v>
      </c>
      <c r="E31" s="62"/>
      <c r="F31" s="51"/>
      <c r="G31" s="62" t="s">
        <v>9</v>
      </c>
      <c r="H31" s="62"/>
      <c r="I31" s="51"/>
      <c r="J31" s="62" t="s">
        <v>10</v>
      </c>
      <c r="K31" s="62"/>
      <c r="L31" s="51"/>
      <c r="M31" s="62" t="s">
        <v>2</v>
      </c>
      <c r="N31" s="62"/>
      <c r="O31" s="51"/>
      <c r="P31" s="62" t="s">
        <v>11</v>
      </c>
      <c r="Q31" s="62"/>
      <c r="R31" s="51"/>
      <c r="S31" s="62" t="s">
        <v>12</v>
      </c>
      <c r="T31" s="62"/>
      <c r="U31" s="51"/>
      <c r="V31" s="62" t="s">
        <v>13</v>
      </c>
      <c r="W31" s="62"/>
      <c r="X31" s="62" t="s">
        <v>50</v>
      </c>
      <c r="Y31" s="62"/>
      <c r="Z31" s="62" t="s">
        <v>51</v>
      </c>
      <c r="AA31" s="62"/>
      <c r="AB31" s="62" t="s">
        <v>54</v>
      </c>
      <c r="AC31" s="62"/>
      <c r="AD31" s="62" t="s">
        <v>56</v>
      </c>
      <c r="AE31" s="62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7">
        <f>E35/D35-1</f>
        <v>-9.1781436066037947E-2</v>
      </c>
      <c r="E36" s="58"/>
      <c r="F36" s="19"/>
      <c r="G36" s="57">
        <f>H35/G35-1</f>
        <v>9.1081920315767562E-2</v>
      </c>
      <c r="H36" s="58"/>
      <c r="I36" s="19"/>
      <c r="J36" s="57">
        <f>K35/J35-1</f>
        <v>1.5190126417827798E-3</v>
      </c>
      <c r="K36" s="58"/>
      <c r="L36" s="19"/>
      <c r="M36" s="57">
        <f>N35/M35-1</f>
        <v>-4.5609441302914666E-2</v>
      </c>
      <c r="N36" s="58"/>
      <c r="O36" s="19"/>
      <c r="P36" s="57">
        <f>Q35/P35-1</f>
        <v>-7.0480627285742892E-2</v>
      </c>
      <c r="Q36" s="58"/>
      <c r="R36" s="19"/>
      <c r="S36" s="57">
        <f>T35/S35-1</f>
        <v>-7.8945533161308701E-3</v>
      </c>
      <c r="T36" s="58"/>
      <c r="U36" s="19"/>
      <c r="V36" s="57">
        <f>W35/V35-1</f>
        <v>2.639773454707206E-2</v>
      </c>
      <c r="W36" s="58"/>
      <c r="X36" s="57">
        <f>Y35/X35-1</f>
        <v>0.1699985846719978</v>
      </c>
      <c r="Y36" s="58"/>
      <c r="Z36" s="57">
        <f>AA35/Z35-1</f>
        <v>0.10093630345212601</v>
      </c>
      <c r="AA36" s="58"/>
      <c r="AB36" s="57">
        <f>AC35/AB35-1</f>
        <v>3.1554045048647117E-2</v>
      </c>
      <c r="AC36" s="58"/>
      <c r="AD36" s="57">
        <f>AE35/AD35-1</f>
        <v>-6.7741935483870974E-2</v>
      </c>
      <c r="AE36" s="58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59" t="s">
        <v>24</v>
      </c>
      <c r="B50" s="59"/>
      <c r="C50" s="59"/>
      <c r="D50" s="59"/>
      <c r="E50" s="59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Input'!F36</f>
        <v>4.62</v>
      </c>
      <c r="C54" s="23">
        <f>'Demand Input'!D36</f>
        <v>5.0999999999999996</v>
      </c>
      <c r="D54" s="5">
        <f t="shared" ref="D54:D60" si="2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Input'!F37</f>
        <v>4.71</v>
      </c>
      <c r="C55" s="23">
        <f>'Demand Input'!D37</f>
        <v>5.0599999999999996</v>
      </c>
      <c r="D55" s="5">
        <f t="shared" si="2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Input'!F38</f>
        <v>4.58</v>
      </c>
      <c r="C56" s="23">
        <f>'Demand Input'!D38</f>
        <v>5.01</v>
      </c>
      <c r="D56" s="5">
        <f t="shared" si="2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Input'!F39</f>
        <v>4.75</v>
      </c>
      <c r="C57" s="23">
        <f>'Demand Input'!D39</f>
        <v>5.21</v>
      </c>
      <c r="D57" s="5">
        <f t="shared" si="2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Input'!F40</f>
        <v>5.3</v>
      </c>
      <c r="C58" s="23">
        <f>'Demand Input'!D40</f>
        <v>5.53</v>
      </c>
      <c r="D58" s="5">
        <f t="shared" si="2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Input'!F41</f>
        <v>6.45</v>
      </c>
      <c r="C59" s="23">
        <f>'Demand Input'!D41</f>
        <v>5.89</v>
      </c>
      <c r="D59" s="5">
        <f t="shared" si="2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Input'!F42</f>
        <v>7.65</v>
      </c>
      <c r="C60" s="23">
        <f>'Demand Input'!D42</f>
        <v>6.85</v>
      </c>
      <c r="D60" s="5">
        <f t="shared" si="2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50</v>
      </c>
      <c r="B61" s="23">
        <f>'Demand Input'!F43</f>
        <v>7.5</v>
      </c>
      <c r="C61" s="23">
        <f>'Demand Input'!D43</f>
        <v>7.01</v>
      </c>
      <c r="D61" s="5">
        <f t="shared" ref="D61" si="3">B61/C61</f>
        <v>1.0699001426533523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51</v>
      </c>
      <c r="B62" s="23">
        <f>'Demand Input'!F44</f>
        <v>6.81</v>
      </c>
      <c r="C62" s="23">
        <f>'Demand Input'!D44</f>
        <v>6.18</v>
      </c>
      <c r="D62" s="5">
        <f t="shared" ref="D62:D64" si="4">B62/C62</f>
        <v>1.1019417475728155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54</v>
      </c>
      <c r="B63" s="23">
        <f>'Demand Input'!F45</f>
        <v>5.66</v>
      </c>
      <c r="C63" s="23">
        <f>'Demand Input'!D45</f>
        <v>5.91</v>
      </c>
      <c r="D63" s="5">
        <f t="shared" si="4"/>
        <v>0.95769881556683589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56</v>
      </c>
      <c r="B64" s="23">
        <f>'Demand Input'!F46</f>
        <v>4.9400000000000004</v>
      </c>
      <c r="C64" s="23">
        <f>'Demand Input'!D46</f>
        <v>5.0599999999999996</v>
      </c>
      <c r="D64" s="5">
        <f t="shared" si="4"/>
        <v>0.97628458498023729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50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25">
      <c r="A76" s="1" t="s">
        <v>51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25">
      <c r="A77" s="1" t="s">
        <v>54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25">
      <c r="A78" s="1" t="s">
        <v>56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50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25">
      <c r="A90" s="1" t="s">
        <v>51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25">
      <c r="A91" s="1" t="s">
        <v>54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25">
      <c r="A92" s="1" t="s">
        <v>56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50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25">
      <c r="A104" s="1" t="s">
        <v>51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25">
      <c r="A105" s="1" t="s">
        <v>54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25">
      <c r="A106" s="1" t="s">
        <v>56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AB31:AC31"/>
    <mergeCell ref="AB36:AC36"/>
    <mergeCell ref="AD31:AE31"/>
    <mergeCell ref="AD36:AE36"/>
    <mergeCell ref="X31:Y31"/>
    <mergeCell ref="X36:Y36"/>
    <mergeCell ref="Z36:AA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P36:Q36"/>
    <mergeCell ref="S36:T36"/>
    <mergeCell ref="A50:E50"/>
    <mergeCell ref="V36:W36"/>
    <mergeCell ref="D36:E36"/>
    <mergeCell ref="G36:H36"/>
    <mergeCell ref="J36:K36"/>
    <mergeCell ref="M36:N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opLeftCell="A25" zoomScaleNormal="100" workbookViewId="0">
      <selection activeCell="G42" sqref="G42"/>
    </sheetView>
  </sheetViews>
  <sheetFormatPr defaultColWidth="9.140625" defaultRowHeight="15" x14ac:dyDescent="0.25"/>
  <cols>
    <col min="1" max="1" width="14.7109375" style="8" customWidth="1"/>
    <col min="2" max="4" width="18.28515625" style="8" customWidth="1"/>
    <col min="5" max="5" width="1.85546875" style="8" customWidth="1"/>
    <col min="6" max="8" width="18.28515625" style="8" customWidth="1"/>
    <col min="9" max="9" width="1.85546875" style="8" customWidth="1"/>
    <col min="10" max="12" width="18.28515625" style="8" customWidth="1"/>
    <col min="13" max="16384" width="9.140625" style="8"/>
  </cols>
  <sheetData>
    <row r="1" spans="1:71" ht="15" customHeight="1" x14ac:dyDescent="0.25">
      <c r="A1" s="68" t="s">
        <v>21</v>
      </c>
      <c r="B1" s="69"/>
      <c r="C1" s="69"/>
      <c r="D1" s="69"/>
      <c r="E1" s="69"/>
      <c r="F1" s="69"/>
      <c r="G1" s="69"/>
      <c r="H1" s="6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9"/>
      <c r="B2" s="69"/>
      <c r="C2" s="69"/>
      <c r="D2" s="69"/>
      <c r="E2" s="69"/>
      <c r="F2" s="69"/>
      <c r="G2" s="69"/>
      <c r="H2" s="69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9"/>
      <c r="B3" s="69"/>
      <c r="C3" s="69"/>
      <c r="D3" s="69"/>
      <c r="E3" s="69"/>
      <c r="F3" s="69"/>
      <c r="G3" s="69"/>
      <c r="H3" s="6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9"/>
      <c r="B4" s="69"/>
      <c r="C4" s="69"/>
      <c r="D4" s="69"/>
      <c r="E4" s="69"/>
      <c r="F4" s="69"/>
      <c r="G4" s="69"/>
      <c r="H4" s="6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70" t="str">
        <f>C8</f>
        <v>Newport Water Division</v>
      </c>
      <c r="D5" s="70"/>
      <c r="E5" s="70"/>
      <c r="F5" s="70"/>
      <c r="G5" s="70"/>
      <c r="H5" s="7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70"/>
      <c r="D6" s="70"/>
      <c r="E6" s="70"/>
      <c r="F6" s="70"/>
      <c r="G6" s="70"/>
      <c r="H6" s="7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72" t="s">
        <v>45</v>
      </c>
      <c r="D8" s="72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72" t="s">
        <v>44</v>
      </c>
      <c r="D9" s="72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18</v>
      </c>
      <c r="C10" s="72" t="s">
        <v>22</v>
      </c>
      <c r="D10" s="72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7"/>
      <c r="C12" s="67"/>
      <c r="D12" s="67"/>
      <c r="E12" s="67"/>
      <c r="F12" s="67"/>
      <c r="G12" s="67"/>
      <c r="H12" s="67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5" t="s">
        <v>16</v>
      </c>
      <c r="C15" s="65"/>
      <c r="D15" s="65"/>
      <c r="E15" s="65"/>
      <c r="F15" s="65"/>
      <c r="G15" s="65"/>
      <c r="H15" s="6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4" t="s">
        <v>17</v>
      </c>
      <c r="C16" s="64"/>
      <c r="D16" s="64"/>
      <c r="E16" s="37"/>
      <c r="F16" s="64" t="s">
        <v>57</v>
      </c>
      <c r="G16" s="64"/>
      <c r="H16" s="64"/>
      <c r="I16" s="37"/>
      <c r="J16" s="64" t="s">
        <v>58</v>
      </c>
      <c r="K16" s="64"/>
      <c r="L16" s="6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2" t="s">
        <v>43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2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2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2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2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2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2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2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/>
      <c r="K25" s="21"/>
      <c r="L25" s="21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2" t="s">
        <v>50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/>
      <c r="K26" s="21"/>
      <c r="L26" s="21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2" t="s">
        <v>51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/>
      <c r="K27" s="21"/>
      <c r="L27" s="2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25">
      <c r="A28" s="42" t="s">
        <v>54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/>
      <c r="K28" s="21"/>
      <c r="L28" s="21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42" t="s">
        <v>56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/>
      <c r="K29" s="21"/>
      <c r="L29" s="21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6.75" customHeight="1" x14ac:dyDescent="0.25">
      <c r="A30" s="35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.25" customHeight="1" x14ac:dyDescent="0.25">
      <c r="A31" s="37"/>
      <c r="B31" s="66"/>
      <c r="C31" s="66"/>
      <c r="D31" s="66"/>
      <c r="E31" s="66"/>
      <c r="F31" s="66"/>
      <c r="G31" s="66"/>
      <c r="H31" s="66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1.2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23.25" x14ac:dyDescent="0.35">
      <c r="A33" s="38"/>
      <c r="B33" s="71" t="str">
        <f>"Input Water Produced ("&amp;C10&amp;")"</f>
        <v>Input Water Produced (MGD)</v>
      </c>
      <c r="C33" s="71"/>
      <c r="D33" s="71"/>
      <c r="E33" s="71"/>
      <c r="F33" s="71"/>
      <c r="G33" s="71"/>
      <c r="H33" s="7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65" t="s">
        <v>20</v>
      </c>
      <c r="C34" s="65"/>
      <c r="D34" s="65"/>
      <c r="E34" s="65"/>
      <c r="F34" s="65"/>
      <c r="G34" s="65"/>
      <c r="H34" s="65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23.25" x14ac:dyDescent="0.35">
      <c r="A35" s="38"/>
      <c r="B35" s="38" t="s">
        <v>49</v>
      </c>
      <c r="C35" s="39" t="s">
        <v>48</v>
      </c>
      <c r="D35" s="40" t="s">
        <v>17</v>
      </c>
      <c r="E35" s="41"/>
      <c r="F35" s="40" t="s">
        <v>57</v>
      </c>
      <c r="G35" s="40" t="s">
        <v>58</v>
      </c>
      <c r="H35" s="35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 t="s">
        <v>43</v>
      </c>
      <c r="C36" s="55" t="s">
        <v>8</v>
      </c>
      <c r="D36" s="20">
        <v>5.0999999999999996</v>
      </c>
      <c r="E36" s="43"/>
      <c r="F36" s="20">
        <v>4.62</v>
      </c>
      <c r="G36" s="20">
        <v>4.75</v>
      </c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8</v>
      </c>
      <c r="C37" s="55" t="s">
        <v>9</v>
      </c>
      <c r="D37" s="20">
        <v>5.0599999999999996</v>
      </c>
      <c r="E37" s="43"/>
      <c r="F37" s="20">
        <v>4.71</v>
      </c>
      <c r="G37" s="20">
        <v>5.51</v>
      </c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 t="s">
        <v>9</v>
      </c>
      <c r="C38" s="55" t="s">
        <v>10</v>
      </c>
      <c r="D38" s="20">
        <v>5.01</v>
      </c>
      <c r="E38" s="43"/>
      <c r="F38" s="20">
        <v>4.58</v>
      </c>
      <c r="G38" s="20">
        <v>4.79</v>
      </c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 t="s">
        <v>10</v>
      </c>
      <c r="C39" s="55" t="s">
        <v>2</v>
      </c>
      <c r="D39" s="20">
        <v>5.21</v>
      </c>
      <c r="E39" s="43"/>
      <c r="F39" s="20">
        <v>4.75</v>
      </c>
      <c r="G39" s="20">
        <v>5.0199999999999996</v>
      </c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 t="s">
        <v>2</v>
      </c>
      <c r="C40" s="55" t="s">
        <v>11</v>
      </c>
      <c r="D40" s="20">
        <v>5.53</v>
      </c>
      <c r="E40" s="43"/>
      <c r="F40" s="20">
        <v>5.3</v>
      </c>
      <c r="G40" s="20">
        <v>5.65</v>
      </c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 t="s">
        <v>11</v>
      </c>
      <c r="C41" s="55" t="s">
        <v>12</v>
      </c>
      <c r="D41" s="20">
        <v>5.89</v>
      </c>
      <c r="E41" s="43"/>
      <c r="F41" s="20">
        <v>6.45</v>
      </c>
      <c r="G41" s="20">
        <v>6.37</v>
      </c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8"/>
      <c r="B42" s="35" t="s">
        <v>12</v>
      </c>
      <c r="C42" s="55" t="s">
        <v>13</v>
      </c>
      <c r="D42" s="20">
        <v>6.85</v>
      </c>
      <c r="E42" s="43"/>
      <c r="F42" s="20">
        <v>7.65</v>
      </c>
      <c r="G42" s="20"/>
      <c r="H42" s="32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8"/>
      <c r="B43" s="35" t="s">
        <v>13</v>
      </c>
      <c r="C43" s="55" t="s">
        <v>50</v>
      </c>
      <c r="D43" s="20">
        <v>7.01</v>
      </c>
      <c r="E43" s="43"/>
      <c r="F43" s="20">
        <v>7.5</v>
      </c>
      <c r="G43" s="20"/>
      <c r="H43" s="32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8"/>
      <c r="B44" s="35" t="s">
        <v>50</v>
      </c>
      <c r="C44" s="55" t="s">
        <v>52</v>
      </c>
      <c r="D44" s="20">
        <v>6.18</v>
      </c>
      <c r="E44" s="43"/>
      <c r="F44" s="20">
        <v>6.81</v>
      </c>
      <c r="G44" s="20"/>
      <c r="H44" s="32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8"/>
      <c r="B45" s="35" t="s">
        <v>51</v>
      </c>
      <c r="C45" s="55" t="s">
        <v>53</v>
      </c>
      <c r="D45" s="20">
        <v>5.91</v>
      </c>
      <c r="E45" s="43"/>
      <c r="F45" s="20">
        <v>5.66</v>
      </c>
      <c r="G45" s="20"/>
      <c r="H45" s="29"/>
      <c r="I45" s="29"/>
      <c r="J45" s="29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 t="s">
        <v>54</v>
      </c>
      <c r="C46" s="52" t="s">
        <v>55</v>
      </c>
      <c r="D46" s="20">
        <v>5.0599999999999996</v>
      </c>
      <c r="E46" s="43"/>
      <c r="F46" s="20">
        <v>4.9400000000000004</v>
      </c>
      <c r="G46" s="20"/>
      <c r="H46" s="29"/>
      <c r="I46" s="29"/>
      <c r="J46" s="2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 t="s">
        <v>56</v>
      </c>
      <c r="C47" s="54" t="s">
        <v>59</v>
      </c>
      <c r="D47" s="53">
        <v>4.7300000000000004</v>
      </c>
      <c r="E47" s="43"/>
      <c r="F47" s="53">
        <v>4.63</v>
      </c>
      <c r="G47" s="53"/>
      <c r="H47" s="29"/>
      <c r="I47" s="29"/>
      <c r="J47" s="2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A69" s="35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A70" s="35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A71" s="35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25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9:71" x14ac:dyDescent="0.25"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9:71" x14ac:dyDescent="0.25"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9:71" x14ac:dyDescent="0.25"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</sheetData>
  <mergeCells count="14"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400"/>
  <sheetViews>
    <sheetView tabSelected="1" zoomScaleNormal="100" workbookViewId="0">
      <selection activeCell="K57" sqref="K5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6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12</v>
      </c>
      <c r="E8" s="27">
        <v>1490110</v>
      </c>
      <c r="G8" s="27">
        <v>257901</v>
      </c>
      <c r="I8" s="27">
        <v>130438</v>
      </c>
      <c r="K8" s="27">
        <v>129642</v>
      </c>
      <c r="L8" s="8">
        <v>0</v>
      </c>
      <c r="M8" s="27">
        <f>SUM(E8,G8,I8,K8)</f>
        <v>2008091</v>
      </c>
      <c r="N8" s="8"/>
      <c r="O8" s="56"/>
      <c r="T8" s="32"/>
      <c r="U8" s="32"/>
      <c r="V8" s="32"/>
      <c r="W8" s="32"/>
      <c r="X8" s="32"/>
    </row>
    <row r="9" spans="1:24" x14ac:dyDescent="0.25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46</v>
      </c>
      <c r="J9" s="26"/>
      <c r="K9" s="26" t="s">
        <v>47</v>
      </c>
      <c r="L9" s="26"/>
      <c r="M9" s="26" t="s">
        <v>31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11</v>
      </c>
      <c r="E12" s="27">
        <v>1235042</v>
      </c>
      <c r="G12" s="27">
        <v>309917</v>
      </c>
      <c r="I12" s="27">
        <v>79266</v>
      </c>
      <c r="K12" s="27">
        <v>136139</v>
      </c>
      <c r="L12" s="8">
        <v>0</v>
      </c>
      <c r="M12" s="27">
        <f>SUM(E12,G12,I12,K12)</f>
        <v>1760364</v>
      </c>
      <c r="N12" s="8"/>
      <c r="O12" s="56"/>
      <c r="T12" s="32"/>
      <c r="U12" s="32"/>
      <c r="V12" s="32"/>
      <c r="W12" s="32"/>
      <c r="X12" s="32"/>
    </row>
    <row r="13" spans="1:24" x14ac:dyDescent="0.25">
      <c r="C13" s="26" t="s">
        <v>32</v>
      </c>
      <c r="D13" s="26"/>
      <c r="E13" s="26" t="s">
        <v>29</v>
      </c>
      <c r="F13" s="26"/>
      <c r="G13" s="26" t="s">
        <v>30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31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12</v>
      </c>
      <c r="E16" s="27">
        <v>1637897</v>
      </c>
      <c r="G16" s="27">
        <v>239331</v>
      </c>
      <c r="I16" s="27">
        <v>73372</v>
      </c>
      <c r="K16" s="27">
        <v>143411</v>
      </c>
      <c r="M16" s="27">
        <f>SUM(E16,G16,I16,K16)</f>
        <v>2094011</v>
      </c>
      <c r="N16" s="8"/>
      <c r="T16" s="32"/>
      <c r="U16" s="32"/>
      <c r="V16" s="32"/>
      <c r="W16" s="32"/>
      <c r="X16" s="32"/>
    </row>
    <row r="17" spans="1:24" x14ac:dyDescent="0.25">
      <c r="C17" s="26" t="s">
        <v>33</v>
      </c>
      <c r="D17" s="26"/>
      <c r="E17" s="26" t="s">
        <v>29</v>
      </c>
      <c r="F17" s="26"/>
      <c r="G17" s="26" t="s">
        <v>30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31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11</v>
      </c>
      <c r="E20" s="27">
        <v>1240104</v>
      </c>
      <c r="G20" s="27">
        <v>237014</v>
      </c>
      <c r="I20" s="27">
        <v>81772</v>
      </c>
      <c r="K20" s="27">
        <v>151947</v>
      </c>
      <c r="M20" s="27">
        <f>SUM(E20,G20,I20,K20)</f>
        <v>1710837</v>
      </c>
      <c r="N20" s="8"/>
      <c r="T20" s="32"/>
      <c r="U20" s="32"/>
      <c r="V20" s="32"/>
      <c r="W20" s="32"/>
      <c r="X20" s="32"/>
    </row>
    <row r="21" spans="1:24" x14ac:dyDescent="0.25">
      <c r="C21" s="26" t="s">
        <v>34</v>
      </c>
      <c r="D21" s="26"/>
      <c r="E21" s="26" t="s">
        <v>29</v>
      </c>
      <c r="F21" s="26"/>
      <c r="G21" s="26" t="s">
        <v>30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31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x14ac:dyDescent="0.25">
      <c r="A24" s="32"/>
      <c r="B24" s="3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T24" s="32"/>
      <c r="U24" s="32"/>
      <c r="V24" s="32"/>
      <c r="W24" s="32"/>
      <c r="X24" s="32"/>
    </row>
    <row r="25" spans="1:24" x14ac:dyDescent="0.25">
      <c r="A25" s="32"/>
      <c r="B25" s="3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T25" s="32"/>
      <c r="U25" s="32"/>
      <c r="V25" s="32"/>
      <c r="W25" s="32"/>
      <c r="X25" s="32"/>
    </row>
    <row r="26" spans="1:24" x14ac:dyDescent="0.25">
      <c r="A26" s="32"/>
      <c r="B26" s="3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T26" s="32"/>
      <c r="U26" s="32"/>
      <c r="V26" s="32"/>
      <c r="W26" s="32"/>
      <c r="X26" s="32"/>
    </row>
    <row r="27" spans="1:24" x14ac:dyDescent="0.25">
      <c r="A27" s="32"/>
      <c r="B27" s="3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T27" s="32"/>
      <c r="U27" s="32"/>
      <c r="V27" s="32"/>
      <c r="W27" s="32"/>
      <c r="X27" s="32"/>
    </row>
    <row r="28" spans="1:24" x14ac:dyDescent="0.25">
      <c r="A28" s="32"/>
      <c r="B28" s="3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T28" s="32"/>
      <c r="U28" s="32"/>
      <c r="V28" s="32"/>
      <c r="W28" s="32"/>
      <c r="X28" s="32"/>
    </row>
    <row r="29" spans="1:24" x14ac:dyDescent="0.25">
      <c r="A29" s="32"/>
      <c r="B29" s="3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T29" s="32"/>
      <c r="U29" s="32"/>
      <c r="V29" s="32"/>
      <c r="W29" s="32"/>
      <c r="X29" s="32"/>
    </row>
    <row r="30" spans="1:24" x14ac:dyDescent="0.25">
      <c r="A30" s="32"/>
      <c r="B30" s="3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T30" s="32"/>
      <c r="U30" s="32"/>
      <c r="V30" s="32"/>
      <c r="W30" s="32"/>
      <c r="X30" s="32"/>
    </row>
    <row r="31" spans="1:24" x14ac:dyDescent="0.25">
      <c r="A31" s="32"/>
      <c r="B31" s="3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T31" s="32"/>
      <c r="U31" s="32"/>
      <c r="V31" s="32"/>
      <c r="W31" s="32"/>
      <c r="X31" s="32"/>
    </row>
    <row r="32" spans="1:24" x14ac:dyDescent="0.25">
      <c r="A32" s="32"/>
      <c r="B32" s="3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T32" s="32"/>
      <c r="U32" s="32"/>
      <c r="V32" s="32"/>
      <c r="W32" s="32"/>
      <c r="X32" s="32"/>
    </row>
    <row r="33" spans="1:31" x14ac:dyDescent="0.25">
      <c r="A33" s="32"/>
      <c r="B33" s="3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T33" s="32"/>
      <c r="U33" s="32"/>
      <c r="V33" s="32"/>
      <c r="W33" s="32"/>
      <c r="X33" s="32"/>
    </row>
    <row r="34" spans="1:31" x14ac:dyDescent="0.25">
      <c r="A34" s="32"/>
      <c r="B34" s="3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T34" s="32"/>
      <c r="U34" s="32"/>
      <c r="V34" s="32"/>
      <c r="W34" s="32"/>
      <c r="X34" s="32"/>
    </row>
    <row r="35" spans="1:31" x14ac:dyDescent="0.25">
      <c r="A35" s="32"/>
      <c r="B35" s="3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T35" s="32"/>
      <c r="U35" s="32"/>
      <c r="V35" s="32"/>
      <c r="W35" s="32"/>
      <c r="X35" s="32"/>
    </row>
    <row r="36" spans="1:31" x14ac:dyDescent="0.25">
      <c r="A36" s="32"/>
      <c r="B36" s="3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T36" s="32"/>
      <c r="U36" s="32"/>
      <c r="V36" s="32"/>
      <c r="W36" s="32"/>
      <c r="X36" s="32"/>
    </row>
    <row r="37" spans="1:31" ht="18.75" x14ac:dyDescent="0.3">
      <c r="A37" s="35"/>
      <c r="B37" s="46" t="s">
        <v>35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2"/>
      <c r="U37" s="32"/>
      <c r="V37" s="32"/>
      <c r="W37" s="32"/>
      <c r="X37" s="32"/>
    </row>
    <row r="38" spans="1:3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2"/>
      <c r="U38" s="32"/>
      <c r="V38" s="32"/>
      <c r="W38" s="32"/>
      <c r="X38" s="32"/>
    </row>
    <row r="39" spans="1:31" x14ac:dyDescent="0.25">
      <c r="A39" s="35"/>
      <c r="B39" s="35"/>
      <c r="C39" s="35" t="s">
        <v>36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2"/>
      <c r="U39" s="32"/>
      <c r="V39" s="32"/>
      <c r="W39" s="32"/>
      <c r="X39" s="32"/>
    </row>
    <row r="40" spans="1:3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50"/>
      <c r="L40" s="50"/>
      <c r="M40" s="50"/>
      <c r="N40" s="50"/>
      <c r="O40" s="50"/>
      <c r="P40" s="50"/>
      <c r="Q40" s="35"/>
      <c r="R40" s="35"/>
      <c r="S40" s="35"/>
      <c r="T40" s="32"/>
      <c r="U40" s="32"/>
      <c r="V40" s="32"/>
      <c r="W40" s="32"/>
      <c r="X40" s="32"/>
    </row>
    <row r="41" spans="1:31" x14ac:dyDescent="0.25">
      <c r="A41" s="47"/>
      <c r="B41" s="47"/>
      <c r="C41" s="47"/>
      <c r="D41" s="47"/>
      <c r="E41" s="47"/>
      <c r="F41" s="47"/>
      <c r="G41" s="47"/>
      <c r="H41" s="47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2"/>
      <c r="U41" s="32"/>
      <c r="V41" s="32"/>
      <c r="W41" s="32"/>
      <c r="X41" s="32"/>
    </row>
    <row r="42" spans="1:31" x14ac:dyDescent="0.25">
      <c r="A42" s="47"/>
      <c r="B42" s="47"/>
      <c r="C42" s="25" t="s">
        <v>12</v>
      </c>
      <c r="D42" s="47"/>
      <c r="E42" s="48">
        <v>1478</v>
      </c>
      <c r="F42" s="47"/>
      <c r="G42" s="27">
        <v>517981</v>
      </c>
      <c r="H42" s="47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30" x14ac:dyDescent="0.25">
      <c r="C43" s="26" t="s">
        <v>28</v>
      </c>
      <c r="D43" s="26"/>
      <c r="E43" s="28" t="s">
        <v>37</v>
      </c>
      <c r="F43" s="26"/>
      <c r="G43" s="28" t="s">
        <v>38</v>
      </c>
      <c r="H43" s="26"/>
      <c r="I43" s="44"/>
      <c r="J43" s="44"/>
      <c r="K43" s="44"/>
      <c r="L43" s="44"/>
      <c r="M43" s="44"/>
      <c r="N43" s="4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25">
      <c r="I44" s="32"/>
      <c r="J44" s="32"/>
      <c r="K44" s="32"/>
      <c r="L44" s="32"/>
      <c r="M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x14ac:dyDescent="0.25">
      <c r="C45" s="26"/>
      <c r="D45" s="26"/>
      <c r="E45" s="26"/>
      <c r="F45" s="26"/>
      <c r="G45" s="26"/>
      <c r="H45" s="26"/>
      <c r="I45" s="44"/>
      <c r="J45" s="32"/>
      <c r="K45" s="32"/>
      <c r="L45" s="32"/>
      <c r="M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x14ac:dyDescent="0.25">
      <c r="C46" s="25" t="s">
        <v>11</v>
      </c>
      <c r="D46" s="47"/>
      <c r="E46" s="48">
        <v>1535</v>
      </c>
      <c r="F46" s="47"/>
      <c r="G46" s="27">
        <v>525322</v>
      </c>
      <c r="H46" s="26"/>
      <c r="I46" s="44"/>
      <c r="J46" s="32"/>
      <c r="K46" s="32"/>
      <c r="L46" s="32"/>
      <c r="M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30" x14ac:dyDescent="0.25">
      <c r="C47" s="26" t="s">
        <v>32</v>
      </c>
      <c r="D47" s="26"/>
      <c r="E47" s="28" t="s">
        <v>37</v>
      </c>
      <c r="F47" s="26"/>
      <c r="G47" s="28" t="s">
        <v>38</v>
      </c>
      <c r="H47" s="26"/>
      <c r="I47" s="44"/>
      <c r="J47" s="32"/>
      <c r="K47" s="32"/>
      <c r="L47" s="32"/>
      <c r="M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25">
      <c r="C48" s="26"/>
      <c r="D48" s="26"/>
      <c r="E48" s="26"/>
      <c r="F48" s="26"/>
      <c r="G48" s="26"/>
      <c r="H48" s="26"/>
      <c r="I48" s="44"/>
      <c r="J48" s="32"/>
      <c r="K48" s="32"/>
      <c r="L48" s="32"/>
      <c r="M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x14ac:dyDescent="0.25">
      <c r="C49" s="26"/>
      <c r="D49" s="26"/>
      <c r="E49" s="26"/>
      <c r="F49" s="26"/>
      <c r="G49" s="26"/>
      <c r="H49" s="26"/>
      <c r="I49" s="44"/>
      <c r="J49" s="32"/>
      <c r="K49" s="32"/>
      <c r="L49" s="32"/>
      <c r="M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x14ac:dyDescent="0.25">
      <c r="C50" s="25" t="s">
        <v>12</v>
      </c>
      <c r="D50" s="26"/>
      <c r="E50" s="48">
        <v>1592</v>
      </c>
      <c r="F50" s="26"/>
      <c r="G50" s="27">
        <v>456115</v>
      </c>
      <c r="H50" s="26"/>
      <c r="I50" s="44"/>
      <c r="J50" s="32"/>
      <c r="K50" s="32"/>
      <c r="L50" s="32"/>
      <c r="M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ht="30" x14ac:dyDescent="0.25">
      <c r="C51" s="26" t="s">
        <v>33</v>
      </c>
      <c r="D51" s="26"/>
      <c r="E51" s="28" t="s">
        <v>37</v>
      </c>
      <c r="F51" s="26"/>
      <c r="G51" s="28" t="s">
        <v>38</v>
      </c>
      <c r="H51" s="26"/>
      <c r="I51" s="44"/>
      <c r="J51" s="32"/>
      <c r="K51" s="32"/>
      <c r="L51" s="32"/>
      <c r="M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x14ac:dyDescent="0.25">
      <c r="C52" s="26"/>
      <c r="D52" s="26"/>
      <c r="E52" s="26"/>
      <c r="F52" s="26"/>
      <c r="G52" s="26"/>
      <c r="H52" s="26"/>
      <c r="I52" s="44"/>
      <c r="J52" s="32"/>
      <c r="K52" s="32"/>
      <c r="L52" s="32"/>
      <c r="M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x14ac:dyDescent="0.25">
      <c r="C53" s="26"/>
      <c r="D53" s="26"/>
      <c r="E53" s="26"/>
      <c r="F53" s="26"/>
      <c r="G53" s="26"/>
      <c r="H53" s="26"/>
      <c r="I53" s="44"/>
      <c r="J53" s="32"/>
      <c r="K53" s="32"/>
      <c r="L53" s="32"/>
      <c r="M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25">
      <c r="C54" s="25" t="s">
        <v>11</v>
      </c>
      <c r="D54" s="26"/>
      <c r="E54" s="48">
        <v>1589</v>
      </c>
      <c r="F54" s="26"/>
      <c r="G54" s="27">
        <v>470734</v>
      </c>
      <c r="H54" s="26"/>
      <c r="I54" s="44"/>
      <c r="J54" s="32"/>
      <c r="K54" s="32"/>
      <c r="L54" s="32"/>
      <c r="M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ht="30" x14ac:dyDescent="0.25">
      <c r="C55" s="26" t="s">
        <v>34</v>
      </c>
      <c r="D55" s="26"/>
      <c r="E55" s="28" t="s">
        <v>37</v>
      </c>
      <c r="F55" s="26"/>
      <c r="G55" s="28" t="s">
        <v>38</v>
      </c>
      <c r="H55" s="26"/>
      <c r="I55" s="44"/>
      <c r="J55" s="32"/>
      <c r="K55" s="32"/>
      <c r="L55" s="32"/>
      <c r="M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x14ac:dyDescent="0.25">
      <c r="C56" s="26"/>
      <c r="D56" s="26"/>
      <c r="E56" s="26"/>
      <c r="F56" s="26"/>
      <c r="G56" s="26"/>
      <c r="H56" s="26"/>
      <c r="I56" s="44"/>
      <c r="J56" s="32"/>
      <c r="K56" s="32"/>
      <c r="L56" s="32"/>
      <c r="M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2"/>
      <c r="K57" s="32"/>
      <c r="L57" s="32"/>
      <c r="M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ht="18.75" x14ac:dyDescent="0.3">
      <c r="A58" s="35"/>
      <c r="B58" s="46" t="s">
        <v>39</v>
      </c>
      <c r="C58" s="35"/>
      <c r="D58" s="35"/>
      <c r="E58" s="35"/>
      <c r="F58" s="35"/>
      <c r="G58" s="35"/>
      <c r="H58" s="35"/>
      <c r="I58" s="35"/>
      <c r="J58" s="32"/>
      <c r="K58" s="32"/>
      <c r="L58" s="32"/>
      <c r="M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2"/>
      <c r="K59" s="32"/>
      <c r="L59" s="32"/>
      <c r="M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x14ac:dyDescent="0.25">
      <c r="A60" s="35"/>
      <c r="B60" s="35"/>
      <c r="C60" s="35" t="s">
        <v>40</v>
      </c>
      <c r="D60" s="35"/>
      <c r="E60" s="35"/>
      <c r="F60" s="35"/>
      <c r="G60" s="35"/>
      <c r="H60" s="35"/>
      <c r="I60" s="35"/>
      <c r="J60" s="32"/>
      <c r="K60" s="32"/>
      <c r="L60" s="32"/>
      <c r="M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x14ac:dyDescent="0.25">
      <c r="A61" s="35"/>
      <c r="B61" s="35"/>
      <c r="C61" s="35"/>
      <c r="D61" s="35"/>
      <c r="E61" s="49">
        <v>44390</v>
      </c>
      <c r="F61" s="35"/>
      <c r="G61" s="35"/>
      <c r="H61" s="35"/>
      <c r="I61" s="35"/>
      <c r="J61" s="32"/>
      <c r="K61" s="32"/>
      <c r="L61" s="32"/>
      <c r="M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5">
      <c r="C62" s="26"/>
      <c r="D62" s="26"/>
      <c r="E62" s="26"/>
      <c r="F62" s="26"/>
      <c r="G62" s="26"/>
      <c r="H62" s="26"/>
      <c r="I62" s="26"/>
      <c r="K62" s="32"/>
      <c r="L62" s="32"/>
      <c r="M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x14ac:dyDescent="0.25">
      <c r="C63" s="25" t="s">
        <v>12</v>
      </c>
      <c r="D63" s="26"/>
      <c r="E63" s="27">
        <v>218397</v>
      </c>
      <c r="F63" s="26"/>
      <c r="G63" s="25" t="s">
        <v>11</v>
      </c>
      <c r="H63" s="26"/>
      <c r="I63" s="27">
        <v>1576944</v>
      </c>
      <c r="K63" s="32"/>
      <c r="L63" s="32"/>
      <c r="M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x14ac:dyDescent="0.25">
      <c r="C64" s="26" t="s">
        <v>28</v>
      </c>
      <c r="D64" s="26"/>
      <c r="E64" s="28" t="s">
        <v>41</v>
      </c>
      <c r="F64" s="26"/>
      <c r="G64" s="26" t="s">
        <v>32</v>
      </c>
      <c r="H64" s="26"/>
      <c r="I64" s="28" t="s">
        <v>41</v>
      </c>
      <c r="J64" s="26"/>
      <c r="K64" s="32"/>
      <c r="L64" s="32"/>
      <c r="M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x14ac:dyDescent="0.25">
      <c r="C65" s="26"/>
      <c r="D65" s="26"/>
      <c r="E65" s="26"/>
      <c r="F65" s="26"/>
      <c r="G65" s="26"/>
      <c r="H65" s="26"/>
      <c r="I65" s="26"/>
      <c r="J65" s="26"/>
      <c r="K65" s="32"/>
      <c r="L65" s="32"/>
      <c r="M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5">
      <c r="C66" s="26"/>
      <c r="D66" s="26"/>
      <c r="E66" s="26"/>
      <c r="F66" s="26"/>
      <c r="G66" s="26"/>
      <c r="H66" s="26"/>
      <c r="I66" s="26"/>
      <c r="J66" s="26"/>
      <c r="K66" s="32"/>
      <c r="L66" s="32"/>
      <c r="M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x14ac:dyDescent="0.25">
      <c r="C67" s="26"/>
      <c r="D67" s="26"/>
      <c r="E67" s="26"/>
      <c r="F67" s="26"/>
      <c r="G67" s="26"/>
      <c r="H67" s="26"/>
      <c r="I67" s="26"/>
      <c r="J67" s="26"/>
      <c r="K67" s="32"/>
      <c r="L67" s="32"/>
      <c r="M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x14ac:dyDescent="0.25">
      <c r="C68" s="25" t="s">
        <v>12</v>
      </c>
      <c r="D68" s="26"/>
      <c r="E68" s="27">
        <v>1715881</v>
      </c>
      <c r="F68" s="26"/>
      <c r="G68" s="25" t="s">
        <v>11</v>
      </c>
      <c r="H68" s="26"/>
      <c r="I68" s="27">
        <v>1265019</v>
      </c>
      <c r="J68" s="26"/>
      <c r="K68" s="32"/>
      <c r="L68" s="32"/>
      <c r="M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ht="30" x14ac:dyDescent="0.25">
      <c r="C69" s="28" t="s">
        <v>42</v>
      </c>
      <c r="D69" s="26"/>
      <c r="E69" s="28" t="s">
        <v>41</v>
      </c>
      <c r="F69" s="26"/>
      <c r="G69" s="28" t="s">
        <v>60</v>
      </c>
      <c r="H69" s="26"/>
      <c r="I69" s="28" t="s">
        <v>41</v>
      </c>
      <c r="J69" s="26"/>
      <c r="K69" s="32"/>
      <c r="L69" s="32"/>
      <c r="M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x14ac:dyDescent="0.25">
      <c r="C70" s="26"/>
      <c r="D70" s="26"/>
      <c r="E70" s="26"/>
      <c r="F70" s="26"/>
      <c r="G70" s="26"/>
      <c r="H70" s="26"/>
      <c r="I70" s="26"/>
      <c r="J70" s="26"/>
      <c r="K70" s="32"/>
      <c r="L70" s="32"/>
      <c r="M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x14ac:dyDescent="0.25">
      <c r="A71" s="32"/>
      <c r="B71" s="32"/>
      <c r="C71" s="44"/>
      <c r="D71" s="44"/>
      <c r="E71" s="44"/>
      <c r="F71" s="44"/>
      <c r="G71" s="44"/>
      <c r="H71" s="44"/>
      <c r="I71" s="44"/>
      <c r="J71" s="44"/>
      <c r="K71" s="32"/>
      <c r="L71" s="32"/>
      <c r="M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x14ac:dyDescent="0.25">
      <c r="A72" s="32"/>
      <c r="B72" s="32"/>
      <c r="C72" s="44"/>
      <c r="D72" s="44"/>
      <c r="E72" s="44"/>
      <c r="F72" s="44"/>
      <c r="G72" s="44"/>
      <c r="H72" s="44"/>
      <c r="I72" s="44"/>
      <c r="J72" s="44"/>
      <c r="K72" s="32"/>
      <c r="L72" s="32"/>
      <c r="M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  <row r="10388" s="32" customFormat="1" x14ac:dyDescent="0.25"/>
    <row r="10389" s="32" customFormat="1" x14ac:dyDescent="0.25"/>
    <row r="10390" s="32" customFormat="1" x14ac:dyDescent="0.25"/>
    <row r="10391" s="32" customFormat="1" x14ac:dyDescent="0.25"/>
    <row r="10392" s="32" customFormat="1" x14ac:dyDescent="0.25"/>
    <row r="10393" s="32" customFormat="1" x14ac:dyDescent="0.25"/>
    <row r="10394" s="32" customFormat="1" x14ac:dyDescent="0.25"/>
    <row r="10395" s="32" customFormat="1" x14ac:dyDescent="0.25"/>
    <row r="10396" s="32" customFormat="1" x14ac:dyDescent="0.25"/>
    <row r="10397" s="32" customFormat="1" x14ac:dyDescent="0.25"/>
    <row r="10398" s="32" customFormat="1" x14ac:dyDescent="0.25"/>
    <row r="10399" s="32" customFormat="1" x14ac:dyDescent="0.25"/>
    <row r="10400" s="32" customFormat="1" x14ac:dyDescent="0.25"/>
  </sheetData>
  <pageMargins left="0.25" right="0.25" top="0.75" bottom="0.75" header="0.3" footer="0.3"/>
  <pageSetup scale="9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Forgue, Julia</cp:lastModifiedBy>
  <cp:lastPrinted>2021-04-13T19:21:03Z</cp:lastPrinted>
  <dcterms:created xsi:type="dcterms:W3CDTF">2020-04-08T14:34:01Z</dcterms:created>
  <dcterms:modified xsi:type="dcterms:W3CDTF">2021-07-15T14:20:59Z</dcterms:modified>
</cp:coreProperties>
</file>